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arto trimestre 2021\"/>
    </mc:Choice>
  </mc:AlternateContent>
  <bookViews>
    <workbookView xWindow="0" yWindow="0" windowWidth="28800" windowHeight="12435"/>
  </bookViews>
  <sheets>
    <sheet name="intereses de la deuda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deuda'!$A$3:$J$26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J26" i="1" s="1"/>
  <c r="I17" i="1"/>
  <c r="I26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<sst xmlns="http://schemas.openxmlformats.org/spreadsheetml/2006/main" count="85" uniqueCount="78">
  <si>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</si>
  <si>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</si>
  <si>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</si>
  <si>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</si>
  <si>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</si>
  <si>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</si>
  <si>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</si>
  <si>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</si>
  <si>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</si>
  <si>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</si>
  <si>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</si>
  <si>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</si>
  <si>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</si>
  <si>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</si>
  <si>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</si>
  <si>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</si>
  <si>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</si>
  <si>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</si>
  <si>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</si>
  <si>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</si>
  <si>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</si>
  <si>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</si>
  <si>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</si>
  <si>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</si>
  <si>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</si>
  <si>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</si>
  <si>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</si>
  <si>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</si>
  <si>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</si>
  <si>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</si>
  <si>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</si>
  <si>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</si>
  <si>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</si>
  <si>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</si>
  <si>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</si>
  <si>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</si>
  <si>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</si>
  <si>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</si>
  <si>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</si>
  <si>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</si>
  <si>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</si>
  <si>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</si>
  <si>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</si>
  <si>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</si>
  <si>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</si>
  <si>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</si>
  <si>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</si>
  <si>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</si>
  <si>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</si>
  <si>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</si>
  <si>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</si>
  <si>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</si>
  <si>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</si>
  <si>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</si>
  <si>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</si>
  <si>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</si>
  <si>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</si>
  <si>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</si>
  <si>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</si>
  <si>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</si>
  <si>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</si>
  <si>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</si>
  <si>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</si>
  <si>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</si>
  <si>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</si>
  <si>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</si>
  <si>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</si>
  <si>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</si>
  <si>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</si>
  <si>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NACIONALES</t>
  </si>
  <si>
    <t>INTERESES POR ARRENDAMIENTOS FINANCIEROS INTERNACIONALES</t>
  </si>
  <si>
    <t>TOTAL</t>
  </si>
  <si>
    <t>Del 1 de Enero al 31 de Diciembre de 2021</t>
  </si>
  <si>
    <t>Creditos Bancarios</t>
  </si>
  <si>
    <t xml:space="preserve"> Otros Instrumentos de Deuda</t>
  </si>
  <si>
    <t>Devengado</t>
  </si>
  <si>
    <t>Total de Intereses de Otros Instrumentos de Deuda</t>
  </si>
  <si>
    <t>Total de Intereses de Créditos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</si>
</sst>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6" formatCode="&quot;$&quot;#,##0.0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9">
    <xf numFmtId="0" fontId="0" fillId="0" borderId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4" fontId="22" fillId="9" borderId="17" applyNumberFormat="0" applyProtection="0">
      <alignment vertical="center"/>
    </xf>
    <xf numFmtId="4" fontId="23" fillId="9" borderId="17" applyNumberFormat="0" applyProtection="0">
      <alignment vertical="center"/>
    </xf>
    <xf numFmtId="4" fontId="22" fillId="9" borderId="17" applyNumberFormat="0" applyProtection="0">
      <alignment horizontal="left" vertical="center" indent="1"/>
    </xf>
    <xf numFmtId="0" fontId="22" fillId="9" borderId="17" applyNumberFormat="0" applyProtection="0">
      <alignment horizontal="left" vertical="top" indent="1"/>
    </xf>
    <xf numFmtId="4" fontId="22" fillId="10" borderId="0" applyNumberFormat="0" applyProtection="0">
      <alignment horizontal="left" vertical="center" indent="1"/>
    </xf>
    <xf numFmtId="4" fontId="24" fillId="11" borderId="17" applyNumberFormat="0" applyProtection="0">
      <alignment horizontal="right" vertical="center"/>
    </xf>
    <xf numFmtId="4" fontId="24" fillId="12" borderId="17" applyNumberFormat="0" applyProtection="0">
      <alignment horizontal="right" vertical="center"/>
    </xf>
    <xf numFmtId="4" fontId="24" fillId="13" borderId="17" applyNumberFormat="0" applyProtection="0">
      <alignment horizontal="right" vertical="center"/>
    </xf>
    <xf numFmtId="4" fontId="24" fillId="14" borderId="17" applyNumberFormat="0" applyProtection="0">
      <alignment horizontal="right" vertical="center"/>
    </xf>
    <xf numFmtId="4" fontId="24" fillId="15" borderId="17" applyNumberFormat="0" applyProtection="0">
      <alignment horizontal="right" vertical="center"/>
    </xf>
    <xf numFmtId="4" fontId="24" fillId="16" borderId="17" applyNumberFormat="0" applyProtection="0">
      <alignment horizontal="right" vertical="center"/>
    </xf>
    <xf numFmtId="4" fontId="24" fillId="17" borderId="17" applyNumberFormat="0" applyProtection="0">
      <alignment horizontal="right" vertical="center"/>
    </xf>
    <xf numFmtId="4" fontId="24" fillId="18" borderId="17" applyNumberFormat="0" applyProtection="0">
      <alignment horizontal="right" vertical="center"/>
    </xf>
    <xf numFmtId="4" fontId="24" fillId="19" borderId="17" applyNumberFormat="0" applyProtection="0">
      <alignment horizontal="right" vertical="center"/>
    </xf>
    <xf numFmtId="4" fontId="22" fillId="20" borderId="18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4" fillId="10" borderId="17" applyNumberFormat="0" applyProtection="0">
      <alignment horizontal="right" vertical="center"/>
    </xf>
    <xf numFmtId="4" fontId="26" fillId="21" borderId="0" applyNumberFormat="0" applyProtection="0">
      <alignment horizontal="left" vertical="center" indent="1"/>
    </xf>
    <xf numFmtId="4" fontId="26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4" fillId="25" borderId="17" applyNumberFormat="0" applyProtection="0">
      <alignment vertical="center"/>
    </xf>
    <xf numFmtId="4" fontId="27" fillId="25" borderId="17" applyNumberFormat="0" applyProtection="0">
      <alignment vertical="center"/>
    </xf>
    <xf numFmtId="4" fontId="24" fillId="25" borderId="17" applyNumberFormat="0" applyProtection="0">
      <alignment horizontal="left" vertical="center" indent="1"/>
    </xf>
    <xf numFmtId="0" fontId="24" fillId="25" borderId="17" applyNumberFormat="0" applyProtection="0">
      <alignment horizontal="left" vertical="top" indent="1"/>
    </xf>
    <xf numFmtId="4" fontId="24" fillId="21" borderId="17" applyNumberFormat="0" applyProtection="0">
      <alignment horizontal="right" vertical="center"/>
    </xf>
    <xf numFmtId="4" fontId="27" fillId="21" borderId="17" applyNumberFormat="0" applyProtection="0">
      <alignment horizontal="right" vertical="center"/>
    </xf>
    <xf numFmtId="4" fontId="24" fillId="10" borderId="17" applyNumberFormat="0" applyProtection="0">
      <alignment horizontal="left" vertical="center" indent="1"/>
    </xf>
    <xf numFmtId="0" fontId="24" fillId="10" borderId="17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17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6" fillId="0" borderId="0" applyNumberFormat="0" applyFill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7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6" fillId="54" borderId="28" applyNumberFormat="0" applyAlignment="0" applyProtection="0"/>
    <xf numFmtId="0" fontId="47" fillId="55" borderId="29" applyNumberFormat="0" applyAlignment="0" applyProtection="0"/>
    <xf numFmtId="0" fontId="48" fillId="55" borderId="28" applyNumberFormat="0" applyAlignment="0" applyProtection="0"/>
    <xf numFmtId="0" fontId="49" fillId="0" borderId="30" applyNumberFormat="0" applyFill="0" applyAlignment="0" applyProtection="0"/>
    <xf numFmtId="0" fontId="50" fillId="56" borderId="31" applyNumberFormat="0" applyAlignment="0" applyProtection="0"/>
    <xf numFmtId="0" fontId="38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1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6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13" fillId="3" borderId="0" applyNumberFormat="0" applyBorder="0" applyAlignment="0" applyProtection="0"/>
    <xf numFmtId="43" fontId="53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0" fillId="2" borderId="0" xfId="0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2" fillId="10" borderId="0" xfId="22" quotePrefix="1" applyNumberFormat="1">
      <alignment horizontal="left" vertical="center" indent="1"/>
    </xf>
    <xf numFmtId="0" fontId="24" fillId="10" borderId="17" xfId="53" quotePrefix="1" applyNumberFormat="1">
      <alignment horizontal="left" vertical="center" indent="1"/>
    </xf>
    <xf numFmtId="3" fontId="24" fillId="21" borderId="17" xfId="51" applyNumberFormat="1">
      <alignment horizontal="right" vertical="center"/>
    </xf>
    <xf numFmtId="0" fontId="22" fillId="9" borderId="17" xfId="20" quotePrefix="1" applyNumberFormat="1">
      <alignment horizontal="left" vertical="center" indent="1"/>
    </xf>
    <xf numFmtId="3" fontId="22" fillId="9" borderId="17" xfId="18" applyNumberFormat="1">
      <alignment vertical="center"/>
    </xf>
    <xf numFmtId="0" fontId="24" fillId="10" borderId="17" xfId="53" quotePrefix="1" applyNumberFormat="1" applyAlignment="1">
      <alignment horizontal="left" vertical="center" wrapText="1" indent="1"/>
    </xf>
    <xf numFmtId="4" fontId="22" fillId="9" borderId="17" xfId="18" applyNumberFormat="1">
      <alignment vertical="center"/>
    </xf>
    <xf numFmtId="164" fontId="22" fillId="9" borderId="17" xfId="18" applyNumberFormat="1">
      <alignment vertical="center"/>
    </xf>
    <xf numFmtId="164" fontId="24" fillId="21" borderId="17" xfId="51" applyNumberFormat="1">
      <alignment horizontal="right" vertical="center"/>
    </xf>
    <xf numFmtId="4" fontId="24" fillId="21" borderId="17" xfId="51" applyNumberFormat="1">
      <alignment horizontal="right" vertical="center"/>
    </xf>
    <xf numFmtId="0" fontId="8" fillId="0" borderId="0" xfId="0" applyFont="1"/>
    <xf numFmtId="0" fontId="0" fillId="2" borderId="39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2" fillId="0" borderId="0" xfId="231" applyFont="1" applyAlignment="1">
      <alignment vertical="top"/>
    </xf>
    <xf numFmtId="0" fontId="52" fillId="0" borderId="0" xfId="231" quotePrefix="1" applyFont="1" applyAlignment="1">
      <alignment vertical="top"/>
    </xf>
    <xf numFmtId="0" fontId="38" fillId="2" borderId="36" xfId="232" applyFont="1" applyFill="1" applyBorder="1" applyAlignment="1">
      <alignment horizontal="center" vertical="center"/>
    </xf>
    <xf numFmtId="166" fontId="12" fillId="2" borderId="19" xfId="232" applyNumberFormat="1" applyFont="1" applyFill="1" applyBorder="1" applyAlignment="1">
      <alignment horizontal="center"/>
    </xf>
    <xf numFmtId="4" fontId="12" fillId="2" borderId="19" xfId="236" applyNumberFormat="1" applyFont="1" applyFill="1" applyBorder="1" applyAlignment="1">
      <alignment horizontal="center" vertical="center"/>
    </xf>
    <xf numFmtId="4" fontId="12" fillId="2" borderId="42" xfId="236" applyNumberFormat="1" applyFont="1" applyFill="1" applyBorder="1" applyAlignment="1">
      <alignment horizontal="center" vertical="center"/>
    </xf>
    <xf numFmtId="166" fontId="8" fillId="2" borderId="19" xfId="232" applyNumberFormat="1" applyFill="1" applyBorder="1" applyAlignment="1">
      <alignment horizontal="center"/>
    </xf>
    <xf numFmtId="4" fontId="7" fillId="2" borderId="19" xfId="236" applyNumberFormat="1" applyFont="1" applyFill="1" applyBorder="1" applyAlignment="1">
      <alignment horizontal="center"/>
    </xf>
    <xf numFmtId="166" fontId="8" fillId="2" borderId="37" xfId="232" applyNumberFormat="1" applyFill="1" applyBorder="1" applyAlignment="1">
      <alignment horizontal="center"/>
    </xf>
    <xf numFmtId="166" fontId="12" fillId="2" borderId="37" xfId="232" applyNumberFormat="1" applyFont="1" applyFill="1" applyBorder="1" applyAlignment="1">
      <alignment horizontal="center"/>
    </xf>
    <xf numFmtId="166" fontId="12" fillId="2" borderId="35" xfId="232" applyNumberFormat="1" applyFont="1" applyFill="1" applyBorder="1" applyAlignment="1">
      <alignment horizontal="center"/>
    </xf>
    <xf numFmtId="0" fontId="38" fillId="2" borderId="34" xfId="232" applyFont="1" applyFill="1" applyBorder="1" applyAlignment="1">
      <alignment horizontal="center" vertical="center"/>
    </xf>
    <xf numFmtId="0" fontId="38" fillId="2" borderId="43" xfId="232" applyFont="1" applyFill="1" applyBorder="1" applyAlignment="1">
      <alignment horizontal="center" vertical="center"/>
    </xf>
    <xf numFmtId="166" fontId="38" fillId="2" borderId="19" xfId="232" applyNumberFormat="1" applyFont="1" applyFill="1" applyBorder="1" applyAlignment="1">
      <alignment horizontal="center"/>
    </xf>
    <xf numFmtId="4" fontId="8" fillId="2" borderId="42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166" fontId="8" fillId="2" borderId="35" xfId="232" applyNumberFormat="1" applyFill="1" applyBorder="1" applyAlignment="1">
      <alignment horizontal="center"/>
    </xf>
    <xf numFmtId="166" fontId="8" fillId="2" borderId="44" xfId="232" applyNumberFormat="1" applyFill="1" applyBorder="1" applyAlignment="1">
      <alignment horizontal="center"/>
    </xf>
    <xf numFmtId="4" fontId="7" fillId="2" borderId="11" xfId="232" applyNumberFormat="1" applyFont="1" applyFill="1" applyBorder="1" applyAlignment="1">
      <alignment horizontal="center"/>
    </xf>
    <xf numFmtId="0" fontId="38" fillId="2" borderId="49" xfId="232" applyFont="1" applyFill="1" applyBorder="1" applyAlignment="1">
      <alignment horizontal="center" vertical="center"/>
    </xf>
    <xf numFmtId="166" fontId="12" fillId="2" borderId="50" xfId="232" applyNumberFormat="1" applyFont="1" applyFill="1" applyBorder="1" applyAlignment="1">
      <alignment horizontal="center"/>
    </xf>
    <xf numFmtId="166" fontId="12" fillId="2" borderId="51" xfId="232" applyNumberFormat="1" applyFont="1" applyFill="1" applyBorder="1" applyAlignment="1">
      <alignment horizontal="center"/>
    </xf>
    <xf numFmtId="0" fontId="0" fillId="2" borderId="43" xfId="0" applyFill="1" applyBorder="1"/>
    <xf numFmtId="0" fontId="0" fillId="2" borderId="41" xfId="0" applyFill="1" applyBorder="1"/>
    <xf numFmtId="0" fontId="0" fillId="2" borderId="44" xfId="0" applyFill="1" applyBorder="1"/>
    <xf numFmtId="166" fontId="12" fillId="2" borderId="41" xfId="232" applyNumberFormat="1" applyFont="1" applyFill="1" applyBorder="1" applyAlignment="1">
      <alignment horizontal="center"/>
    </xf>
    <xf numFmtId="166" fontId="38" fillId="2" borderId="41" xfId="232" applyNumberFormat="1" applyFont="1" applyFill="1" applyBorder="1" applyAlignment="1">
      <alignment horizontal="center"/>
    </xf>
    <xf numFmtId="166" fontId="8" fillId="2" borderId="50" xfId="232" applyNumberFormat="1" applyFill="1" applyBorder="1" applyAlignment="1">
      <alignment horizontal="center"/>
    </xf>
    <xf numFmtId="166" fontId="8" fillId="2" borderId="51" xfId="232" applyNumberFormat="1" applyFill="1" applyBorder="1" applyAlignment="1">
      <alignment horizontal="center"/>
    </xf>
    <xf numFmtId="0" fontId="0" fillId="2" borderId="53" xfId="0" applyFill="1" applyBorder="1"/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166" fontId="12" fillId="2" borderId="55" xfId="232" applyNumberFormat="1" applyFont="1" applyFill="1" applyBorder="1" applyAlignment="1">
      <alignment horizontal="center"/>
    </xf>
    <xf numFmtId="166" fontId="12" fillId="2" borderId="57" xfId="232" applyNumberFormat="1" applyFont="1" applyFill="1" applyBorder="1" applyAlignment="1">
      <alignment horizontal="center"/>
    </xf>
    <xf numFmtId="166" fontId="12" fillId="2" borderId="60" xfId="232" applyNumberFormat="1" applyFont="1" applyFill="1" applyBorder="1" applyAlignment="1">
      <alignment horizontal="center"/>
    </xf>
    <xf numFmtId="0" fontId="0" fillId="2" borderId="55" xfId="0" applyFill="1" applyBorder="1"/>
    <xf numFmtId="4" fontId="12" fillId="2" borderId="57" xfId="236" applyNumberFormat="1" applyFont="1" applyFill="1" applyBorder="1" applyAlignment="1">
      <alignment horizontal="center" vertical="center"/>
    </xf>
    <xf numFmtId="4" fontId="12" fillId="2" borderId="58" xfId="236" applyNumberFormat="1" applyFont="1" applyFill="1" applyBorder="1" applyAlignment="1">
      <alignment horizontal="center" vertical="center"/>
    </xf>
    <xf numFmtId="4" fontId="38" fillId="2" borderId="19" xfId="232" applyNumberFormat="1" applyFont="1" applyFill="1" applyBorder="1" applyAlignment="1">
      <alignment horizontal="center"/>
    </xf>
    <xf numFmtId="4" fontId="7" fillId="2" borderId="19" xfId="232" applyNumberFormat="1" applyFont="1" applyFill="1" applyBorder="1" applyAlignment="1">
      <alignment horizontal="center"/>
    </xf>
    <xf numFmtId="0" fontId="7" fillId="2" borderId="9" xfId="232" applyFont="1" applyFill="1" applyBorder="1" applyAlignment="1">
      <alignment horizontal="center"/>
    </xf>
    <xf numFmtId="0" fontId="7" fillId="2" borderId="45" xfId="232" applyFont="1" applyFill="1" applyBorder="1" applyAlignment="1">
      <alignment horizontal="center"/>
    </xf>
    <xf numFmtId="0" fontId="7" fillId="2" borderId="46" xfId="232" applyFont="1" applyFill="1" applyBorder="1" applyAlignment="1">
      <alignment horizontal="center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7" fillId="2" borderId="39" xfId="232" applyFont="1" applyFill="1" applyBorder="1" applyAlignment="1">
      <alignment horizontal="center"/>
    </xf>
    <xf numFmtId="0" fontId="8" fillId="2" borderId="47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7" fillId="2" borderId="38" xfId="232" applyFont="1" applyFill="1" applyBorder="1" applyAlignment="1">
      <alignment horizontal="left"/>
    </xf>
    <xf numFmtId="0" fontId="7" fillId="2" borderId="39" xfId="232" applyFont="1" applyFill="1" applyBorder="1" applyAlignment="1">
      <alignment horizontal="left"/>
    </xf>
    <xf numFmtId="0" fontId="7" fillId="58" borderId="9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horizontal="center" vertical="center"/>
    </xf>
    <xf numFmtId="0" fontId="7" fillId="58" borderId="46" xfId="23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8" fillId="2" borderId="39" xfId="232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41" xfId="232" applyFont="1" applyFill="1" applyBorder="1" applyAlignment="1">
      <alignment horizontal="center"/>
    </xf>
    <xf numFmtId="0" fontId="7" fillId="2" borderId="54" xfId="232" applyFont="1" applyFill="1" applyBorder="1" applyAlignment="1">
      <alignment horizontal="left"/>
    </xf>
    <xf numFmtId="0" fontId="7" fillId="2" borderId="56" xfId="232" applyFont="1" applyFill="1" applyBorder="1" applyAlignment="1">
      <alignment horizontal="left"/>
    </xf>
    <xf numFmtId="0" fontId="7" fillId="2" borderId="1" xfId="232" applyFont="1" applyFill="1" applyBorder="1" applyAlignment="1">
      <alignment horizontal="center" vertical="center"/>
    </xf>
    <xf numFmtId="0" fontId="7" fillId="2" borderId="2" xfId="232" applyFont="1" applyFill="1" applyBorder="1" applyAlignment="1">
      <alignment horizontal="center" vertical="center"/>
    </xf>
    <xf numFmtId="0" fontId="7" fillId="2" borderId="6" xfId="232" applyFont="1" applyFill="1" applyBorder="1" applyAlignment="1">
      <alignment horizontal="center" vertical="center"/>
    </xf>
    <xf numFmtId="0" fontId="7" fillId="2" borderId="7" xfId="232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7" fillId="2" borderId="3" xfId="232" applyFont="1" applyFill="1" applyBorder="1" applyAlignment="1">
      <alignment horizontal="center" vertical="center"/>
    </xf>
    <xf numFmtId="0" fontId="7" fillId="2" borderId="8" xfId="232" applyFont="1" applyFill="1" applyBorder="1" applyAlignment="1">
      <alignment horizontal="center" vertical="center"/>
    </xf>
    <xf numFmtId="0" fontId="11" fillId="58" borderId="9" xfId="232" applyFont="1" applyFill="1" applyBorder="1" applyAlignment="1">
      <alignment horizontal="center"/>
    </xf>
    <xf numFmtId="0" fontId="11" fillId="58" borderId="45" xfId="232" applyFont="1" applyFill="1" applyBorder="1" applyAlignment="1">
      <alignment horizontal="center"/>
    </xf>
    <xf numFmtId="0" fontId="11" fillId="58" borderId="46" xfId="232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163285</xdr:rowOff>
    </xdr:from>
    <xdr:to>
      <xdr:col>1</xdr:col>
      <xdr:colOff>925285</xdr:colOff>
      <xdr:row>5</xdr:row>
      <xdr:rowOff>163286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571"/>
          <a:ext cx="4463142" cy="92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3"/>
  <sheetViews>
    <sheetView showGridLines="0" tabSelected="1" zoomScale="70" zoomScaleNormal="70" workbookViewId="0">
      <selection activeCell="B34" sqref="B34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13" x14ac:dyDescent="0.2">
      <c r="L1" s="52"/>
    </row>
    <row r="2" spans="1:13" ht="13.5" thickBot="1" x14ac:dyDescent="0.25">
      <c r="L2" s="14"/>
    </row>
    <row r="3" spans="1:13" ht="18.75" x14ac:dyDescent="0.3">
      <c r="A3" s="76" t="s">
        <v>60</v>
      </c>
      <c r="B3" s="77"/>
      <c r="C3" s="77"/>
      <c r="D3" s="77"/>
      <c r="E3" s="77"/>
      <c r="F3" s="77"/>
      <c r="G3" s="77"/>
      <c r="H3" s="77"/>
      <c r="I3" s="77"/>
      <c r="J3" s="78"/>
    </row>
    <row r="4" spans="1:13" ht="15.75" x14ac:dyDescent="0.25">
      <c r="A4" s="79"/>
      <c r="B4" s="80"/>
      <c r="C4" s="80"/>
      <c r="D4" s="80"/>
      <c r="E4" s="80"/>
      <c r="F4" s="80"/>
      <c r="G4" s="80"/>
      <c r="H4" s="80"/>
      <c r="I4" s="80"/>
      <c r="J4" s="81"/>
    </row>
    <row r="5" spans="1:13" ht="23.25" customHeight="1" x14ac:dyDescent="0.25">
      <c r="A5" s="79" t="s">
        <v>61</v>
      </c>
      <c r="B5" s="80"/>
      <c r="C5" s="80"/>
      <c r="D5" s="80"/>
      <c r="E5" s="80"/>
      <c r="F5" s="80"/>
      <c r="G5" s="80"/>
      <c r="H5" s="80"/>
      <c r="I5" s="80"/>
      <c r="J5" s="81"/>
    </row>
    <row r="6" spans="1:13" ht="15.75" thickBot="1" x14ac:dyDescent="0.25">
      <c r="A6" s="84" t="s">
        <v>72</v>
      </c>
      <c r="B6" s="85"/>
      <c r="C6" s="85"/>
      <c r="D6" s="85"/>
      <c r="E6" s="85"/>
      <c r="F6" s="85"/>
      <c r="G6" s="85"/>
      <c r="H6" s="85"/>
      <c r="I6" s="85"/>
      <c r="J6" s="86"/>
    </row>
    <row r="7" spans="1:13" ht="15" customHeight="1" x14ac:dyDescent="0.2">
      <c r="A7" s="90" t="s">
        <v>0</v>
      </c>
      <c r="B7" s="91"/>
      <c r="C7" s="91"/>
      <c r="D7" s="91"/>
      <c r="E7" s="91"/>
      <c r="F7" s="91"/>
      <c r="G7" s="91"/>
      <c r="H7" s="91"/>
      <c r="I7" s="94" t="s">
        <v>75</v>
      </c>
      <c r="J7" s="96" t="s">
        <v>62</v>
      </c>
    </row>
    <row r="8" spans="1:13" ht="13.5" thickBot="1" x14ac:dyDescent="0.25">
      <c r="A8" s="92"/>
      <c r="B8" s="93"/>
      <c r="C8" s="93"/>
      <c r="D8" s="93"/>
      <c r="E8" s="93"/>
      <c r="F8" s="93"/>
      <c r="G8" s="93"/>
      <c r="H8" s="93"/>
      <c r="I8" s="95"/>
      <c r="J8" s="97"/>
    </row>
    <row r="9" spans="1:13" ht="13.5" thickBot="1" x14ac:dyDescent="0.25">
      <c r="A9" s="98" t="s">
        <v>73</v>
      </c>
      <c r="B9" s="99"/>
      <c r="C9" s="99"/>
      <c r="D9" s="99"/>
      <c r="E9" s="99"/>
      <c r="F9" s="99"/>
      <c r="G9" s="99"/>
      <c r="H9" s="99"/>
      <c r="I9" s="99"/>
      <c r="J9" s="100"/>
    </row>
    <row r="10" spans="1:13" ht="15" x14ac:dyDescent="0.25">
      <c r="A10" s="88" t="s">
        <v>63</v>
      </c>
      <c r="B10" s="89"/>
      <c r="C10" s="54"/>
      <c r="D10" s="55"/>
      <c r="E10" s="55"/>
      <c r="F10" s="55"/>
      <c r="G10" s="56"/>
      <c r="H10" s="57"/>
      <c r="I10" s="58">
        <v>1317385098</v>
      </c>
      <c r="J10" s="59">
        <v>1305626312.72</v>
      </c>
      <c r="M10" s="51"/>
    </row>
    <row r="11" spans="1:13" ht="15" x14ac:dyDescent="0.25">
      <c r="A11" s="71" t="s">
        <v>64</v>
      </c>
      <c r="B11" s="72"/>
      <c r="C11" s="46"/>
      <c r="D11" s="24"/>
      <c r="E11" s="24"/>
      <c r="F11" s="24"/>
      <c r="G11" s="41"/>
      <c r="H11" s="44"/>
      <c r="I11" s="25">
        <v>0</v>
      </c>
      <c r="J11" s="26">
        <v>0</v>
      </c>
    </row>
    <row r="12" spans="1:13" ht="15" x14ac:dyDescent="0.25">
      <c r="A12" s="71" t="s">
        <v>65</v>
      </c>
      <c r="B12" s="72"/>
      <c r="C12" s="46"/>
      <c r="D12" s="24"/>
      <c r="E12" s="24"/>
      <c r="F12" s="24"/>
      <c r="G12" s="41"/>
      <c r="H12" s="44"/>
      <c r="I12" s="25">
        <v>0</v>
      </c>
      <c r="J12" s="26">
        <v>0</v>
      </c>
    </row>
    <row r="13" spans="1:13" ht="15" x14ac:dyDescent="0.25">
      <c r="A13" s="71" t="s">
        <v>66</v>
      </c>
      <c r="B13" s="72"/>
      <c r="C13" s="46"/>
      <c r="D13" s="24"/>
      <c r="E13" s="24"/>
      <c r="F13" s="24"/>
      <c r="G13" s="41"/>
      <c r="H13" s="44"/>
      <c r="I13" s="25">
        <v>0</v>
      </c>
      <c r="J13" s="26">
        <v>0</v>
      </c>
    </row>
    <row r="14" spans="1:13" ht="15" x14ac:dyDescent="0.25">
      <c r="A14" s="71" t="s">
        <v>67</v>
      </c>
      <c r="B14" s="72"/>
      <c r="C14" s="46"/>
      <c r="D14" s="24"/>
      <c r="E14" s="24"/>
      <c r="F14" s="24"/>
      <c r="G14" s="41"/>
      <c r="H14" s="44"/>
      <c r="I14" s="25">
        <v>0</v>
      </c>
      <c r="J14" s="26">
        <v>0</v>
      </c>
    </row>
    <row r="15" spans="1:13" ht="15" x14ac:dyDescent="0.25">
      <c r="A15" s="71" t="s">
        <v>68</v>
      </c>
      <c r="B15" s="72"/>
      <c r="C15" s="46"/>
      <c r="D15" s="24"/>
      <c r="E15" s="24"/>
      <c r="F15" s="24"/>
      <c r="G15" s="41"/>
      <c r="H15" s="44"/>
      <c r="I15" s="25">
        <v>0</v>
      </c>
      <c r="J15" s="26">
        <v>0</v>
      </c>
    </row>
    <row r="16" spans="1:13" ht="15" x14ac:dyDescent="0.25">
      <c r="A16" s="82"/>
      <c r="B16" s="83"/>
      <c r="C16" s="46"/>
      <c r="D16" s="24"/>
      <c r="E16" s="24"/>
      <c r="F16" s="24"/>
      <c r="G16" s="41"/>
      <c r="H16" s="44"/>
      <c r="I16" s="25"/>
      <c r="J16" s="26"/>
    </row>
    <row r="17" spans="1:10" ht="15" x14ac:dyDescent="0.25">
      <c r="A17" s="67" t="s">
        <v>77</v>
      </c>
      <c r="B17" s="68"/>
      <c r="C17" s="68"/>
      <c r="D17" s="68"/>
      <c r="E17" s="68"/>
      <c r="F17" s="68"/>
      <c r="G17" s="68"/>
      <c r="H17" s="87"/>
      <c r="I17" s="28">
        <f>SUM(I10:I16)</f>
        <v>1317385098</v>
      </c>
      <c r="J17" s="28">
        <f>SUM(J10:J16)</f>
        <v>1305626312.72</v>
      </c>
    </row>
    <row r="18" spans="1:10" ht="15.75" thickBot="1" x14ac:dyDescent="0.3">
      <c r="A18" s="65"/>
      <c r="B18" s="66"/>
      <c r="C18" s="38"/>
      <c r="D18" s="29"/>
      <c r="E18" s="30"/>
      <c r="F18" s="30"/>
      <c r="G18" s="42"/>
      <c r="H18" s="45"/>
      <c r="I18" s="29"/>
      <c r="J18" s="31"/>
    </row>
    <row r="19" spans="1:10" ht="15.75" thickBot="1" x14ac:dyDescent="0.25">
      <c r="A19" s="73" t="s">
        <v>74</v>
      </c>
      <c r="B19" s="74"/>
      <c r="C19" s="74"/>
      <c r="D19" s="74"/>
      <c r="E19" s="74"/>
      <c r="F19" s="74"/>
      <c r="G19" s="74"/>
      <c r="H19" s="74"/>
      <c r="I19" s="74"/>
      <c r="J19" s="75"/>
    </row>
    <row r="20" spans="1:10" ht="15" x14ac:dyDescent="0.2">
      <c r="A20" s="69"/>
      <c r="B20" s="70"/>
      <c r="C20" s="33"/>
      <c r="D20" s="23"/>
      <c r="E20" s="23"/>
      <c r="F20" s="23"/>
      <c r="G20" s="40"/>
      <c r="H20" s="43"/>
      <c r="I20" s="33"/>
      <c r="J20" s="32"/>
    </row>
    <row r="21" spans="1:10" ht="15" x14ac:dyDescent="0.25">
      <c r="A21" s="71" t="s">
        <v>69</v>
      </c>
      <c r="B21" s="72"/>
      <c r="C21" s="46"/>
      <c r="D21" s="24"/>
      <c r="E21" s="24"/>
      <c r="F21" s="24"/>
      <c r="G21" s="41"/>
      <c r="H21" s="15"/>
      <c r="I21" s="25">
        <v>0</v>
      </c>
      <c r="J21" s="26">
        <v>0</v>
      </c>
    </row>
    <row r="22" spans="1:10" ht="15" x14ac:dyDescent="0.25">
      <c r="A22" s="71" t="s">
        <v>70</v>
      </c>
      <c r="B22" s="72"/>
      <c r="C22" s="46"/>
      <c r="D22" s="24"/>
      <c r="E22" s="24"/>
      <c r="F22" s="24"/>
      <c r="G22" s="41"/>
      <c r="H22" s="15"/>
      <c r="I22" s="25">
        <v>0</v>
      </c>
      <c r="J22" s="26">
        <v>0</v>
      </c>
    </row>
    <row r="23" spans="1:10" ht="15" x14ac:dyDescent="0.25">
      <c r="A23" s="82"/>
      <c r="B23" s="83"/>
      <c r="C23" s="47"/>
      <c r="D23" s="34"/>
      <c r="E23" s="27"/>
      <c r="F23" s="27"/>
      <c r="G23" s="48"/>
      <c r="H23" s="15"/>
      <c r="I23" s="60"/>
      <c r="J23" s="35"/>
    </row>
    <row r="24" spans="1:10" ht="15" x14ac:dyDescent="0.25">
      <c r="A24" s="67" t="s">
        <v>76</v>
      </c>
      <c r="B24" s="68"/>
      <c r="C24" s="68"/>
      <c r="D24" s="68"/>
      <c r="E24" s="68"/>
      <c r="F24" s="68"/>
      <c r="G24" s="68"/>
      <c r="H24" s="68"/>
      <c r="I24" s="61">
        <v>0</v>
      </c>
      <c r="J24" s="36">
        <v>0</v>
      </c>
    </row>
    <row r="25" spans="1:10" ht="13.5" thickBot="1" x14ac:dyDescent="0.25">
      <c r="A25" s="65"/>
      <c r="B25" s="66"/>
      <c r="C25" s="38"/>
      <c r="D25" s="29"/>
      <c r="E25" s="29"/>
      <c r="F25" s="29"/>
      <c r="G25" s="49"/>
      <c r="H25" s="50"/>
      <c r="I25" s="29"/>
      <c r="J25" s="37"/>
    </row>
    <row r="26" spans="1:10" ht="15.75" thickBot="1" x14ac:dyDescent="0.3">
      <c r="A26" s="62" t="s">
        <v>71</v>
      </c>
      <c r="B26" s="63"/>
      <c r="C26" s="63"/>
      <c r="D26" s="63"/>
      <c r="E26" s="63"/>
      <c r="F26" s="63"/>
      <c r="G26" s="63"/>
      <c r="H26" s="64"/>
      <c r="I26" s="39">
        <f>SUM(I17,I24)</f>
        <v>1317385098</v>
      </c>
      <c r="J26" s="39">
        <f>SUM(J17,J24)</f>
        <v>1305626312.72</v>
      </c>
    </row>
    <row r="28" spans="1:10" customFormat="1" x14ac:dyDescent="0.2"/>
    <row r="29" spans="1:10" customFormat="1" x14ac:dyDescent="0.2"/>
    <row r="30" spans="1:10" customFormat="1" x14ac:dyDescent="0.2"/>
    <row r="31" spans="1:10" customFormat="1" x14ac:dyDescent="0.2">
      <c r="J31" s="53"/>
    </row>
    <row r="32" spans="1:10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</sheetData>
  <mergeCells count="25">
    <mergeCell ref="A9:J9"/>
    <mergeCell ref="A3:J3"/>
    <mergeCell ref="A4:J4"/>
    <mergeCell ref="A5:J5"/>
    <mergeCell ref="A7:H8"/>
    <mergeCell ref="I7:I8"/>
    <mergeCell ref="J7:J8"/>
    <mergeCell ref="A23:B23"/>
    <mergeCell ref="A6:J6"/>
    <mergeCell ref="A17:H17"/>
    <mergeCell ref="A12:B12"/>
    <mergeCell ref="A13:B13"/>
    <mergeCell ref="A14:B14"/>
    <mergeCell ref="A15:B15"/>
    <mergeCell ref="A16:B16"/>
    <mergeCell ref="A10:B10"/>
    <mergeCell ref="A11:B11"/>
    <mergeCell ref="A26:H26"/>
    <mergeCell ref="A25:B25"/>
    <mergeCell ref="A24:H24"/>
    <mergeCell ref="A18:B18"/>
    <mergeCell ref="A20:B20"/>
    <mergeCell ref="A21:B21"/>
    <mergeCell ref="A22:B22"/>
    <mergeCell ref="A19:J19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7" t="s">
        <v>11</v>
      </c>
      <c r="C3" s="17" t="s">
        <v>12</v>
      </c>
      <c r="D3" s="17"/>
      <c r="E3" s="17" t="s">
        <v>13</v>
      </c>
      <c r="F3" s="17" t="s">
        <v>14</v>
      </c>
      <c r="G3" s="17"/>
      <c r="H3" s="17"/>
      <c r="I3" s="17"/>
      <c r="J3" s="17"/>
      <c r="K3" s="17"/>
    </row>
    <row r="4" spans="2:11" x14ac:dyDescent="0.2">
      <c r="B4" s="19" t="s">
        <v>52</v>
      </c>
      <c r="C4" s="19" t="s">
        <v>53</v>
      </c>
      <c r="D4" s="17"/>
      <c r="E4" s="17" t="str">
        <f>+VLOOKUP(MID(B4,4,3),$I$4:$J$15,2,FALSE)</f>
        <v>Enero</v>
      </c>
      <c r="F4" s="17" t="str">
        <f>+VLOOKUP(RIGHT(B4,3),$I$4:$J$15,2,FALSE)</f>
        <v>Marzo</v>
      </c>
      <c r="G4" s="17"/>
      <c r="H4" s="17"/>
      <c r="I4" s="17" t="s">
        <v>17</v>
      </c>
      <c r="J4" s="17" t="s">
        <v>15</v>
      </c>
      <c r="K4" s="18" t="s">
        <v>18</v>
      </c>
    </row>
    <row r="5" spans="2:11" x14ac:dyDescent="0.2">
      <c r="B5" s="17"/>
      <c r="C5" s="17"/>
      <c r="D5" s="17"/>
      <c r="E5" s="17" t="str">
        <f>+VLOOKUP(E4,$J$4:$K$15,2,FALSE)</f>
        <v>01</v>
      </c>
      <c r="F5" s="17" t="str">
        <f>+VLOOKUP(F4,$J$4:$K$15,2,FALSE)</f>
        <v>03</v>
      </c>
      <c r="G5" s="17"/>
      <c r="H5" s="17"/>
      <c r="I5" s="17" t="s">
        <v>20</v>
      </c>
      <c r="J5" s="17" t="s">
        <v>21</v>
      </c>
      <c r="K5" s="18" t="s">
        <v>22</v>
      </c>
    </row>
    <row r="6" spans="2:11" x14ac:dyDescent="0.2">
      <c r="B6" s="17" t="s">
        <v>23</v>
      </c>
      <c r="C6" s="17"/>
      <c r="D6" s="17"/>
      <c r="E6" s="17"/>
      <c r="F6" s="17"/>
      <c r="G6" s="17"/>
      <c r="H6" s="17"/>
      <c r="I6" s="17" t="s">
        <v>24</v>
      </c>
      <c r="J6" s="17" t="s">
        <v>16</v>
      </c>
      <c r="K6" s="18" t="s">
        <v>19</v>
      </c>
    </row>
    <row r="7" spans="2:11" x14ac:dyDescent="0.2">
      <c r="B7" s="17"/>
      <c r="C7" s="17"/>
      <c r="D7" s="17"/>
      <c r="E7" s="17"/>
      <c r="F7" s="17"/>
      <c r="G7" s="17"/>
      <c r="H7" s="17"/>
      <c r="I7" s="17" t="s">
        <v>25</v>
      </c>
      <c r="J7" s="17" t="s">
        <v>26</v>
      </c>
      <c r="K7" s="18" t="s">
        <v>27</v>
      </c>
    </row>
    <row r="8" spans="2:11" x14ac:dyDescent="0.2">
      <c r="B8" s="17"/>
      <c r="C8" s="17"/>
      <c r="D8" s="17"/>
      <c r="E8" s="17"/>
      <c r="F8" s="17"/>
      <c r="G8" s="17"/>
      <c r="H8" s="17"/>
      <c r="I8" s="17" t="s">
        <v>28</v>
      </c>
      <c r="J8" s="17" t="s">
        <v>29</v>
      </c>
      <c r="K8" s="18" t="s">
        <v>30</v>
      </c>
    </row>
    <row r="9" spans="2:11" x14ac:dyDescent="0.2">
      <c r="B9" s="17"/>
      <c r="C9" s="17"/>
      <c r="D9" s="17"/>
      <c r="E9" s="17"/>
      <c r="F9" s="17"/>
      <c r="G9" s="17"/>
      <c r="H9" s="17"/>
      <c r="I9" s="17" t="s">
        <v>31</v>
      </c>
      <c r="J9" s="17" t="s">
        <v>32</v>
      </c>
      <c r="K9" s="18" t="s">
        <v>33</v>
      </c>
    </row>
    <row r="10" spans="2:11" x14ac:dyDescent="0.2">
      <c r="B10" s="17" t="str">
        <f>CONCATENATE("Periodo de ", E4, " a ",F4," del ","20"&amp;C4)</f>
        <v>Periodo de Enero a Marzo del 2020</v>
      </c>
      <c r="C10" s="17"/>
      <c r="D10" s="17"/>
      <c r="E10" s="17"/>
      <c r="F10" s="17"/>
      <c r="G10" s="17"/>
      <c r="H10" s="17"/>
      <c r="I10" s="17" t="s">
        <v>34</v>
      </c>
      <c r="J10" s="17" t="s">
        <v>35</v>
      </c>
      <c r="K10" s="18" t="s">
        <v>36</v>
      </c>
    </row>
    <row r="11" spans="2:11" x14ac:dyDescent="0.2">
      <c r="B11" s="17"/>
      <c r="C11" s="17"/>
      <c r="D11" s="17"/>
      <c r="E11" s="17"/>
      <c r="F11" s="17"/>
      <c r="G11" s="17"/>
      <c r="H11" s="17"/>
      <c r="I11" s="17" t="s">
        <v>37</v>
      </c>
      <c r="J11" s="17" t="s">
        <v>38</v>
      </c>
      <c r="K11" s="18" t="s">
        <v>39</v>
      </c>
    </row>
    <row r="12" spans="2:11" x14ac:dyDescent="0.2">
      <c r="B12" s="17"/>
      <c r="C12" s="17"/>
      <c r="D12" s="17"/>
      <c r="E12" s="17"/>
      <c r="F12" s="17"/>
      <c r="G12" s="17"/>
      <c r="H12" s="17"/>
      <c r="I12" s="17" t="s">
        <v>40</v>
      </c>
      <c r="J12" s="17" t="s">
        <v>41</v>
      </c>
      <c r="K12" s="18" t="s">
        <v>42</v>
      </c>
    </row>
    <row r="13" spans="2:11" x14ac:dyDescent="0.2">
      <c r="B13" s="17"/>
      <c r="C13" s="17"/>
      <c r="D13" s="17"/>
      <c r="E13" s="17"/>
      <c r="F13" s="17"/>
      <c r="G13" s="17"/>
      <c r="H13" s="17"/>
      <c r="I13" s="17" t="s">
        <v>43</v>
      </c>
      <c r="J13" s="17" t="s">
        <v>44</v>
      </c>
      <c r="K13" s="18" t="s">
        <v>45</v>
      </c>
    </row>
    <row r="14" spans="2:11" x14ac:dyDescent="0.2">
      <c r="B14" s="17"/>
      <c r="C14" s="17"/>
      <c r="D14" s="17"/>
      <c r="E14" s="17"/>
      <c r="F14" s="17"/>
      <c r="G14" s="17"/>
      <c r="H14" s="17"/>
      <c r="I14" s="17" t="s">
        <v>46</v>
      </c>
      <c r="J14" s="17" t="s">
        <v>47</v>
      </c>
      <c r="K14" s="18" t="s">
        <v>48</v>
      </c>
    </row>
    <row r="15" spans="2:11" x14ac:dyDescent="0.2">
      <c r="B15" s="17"/>
      <c r="C15" s="17"/>
      <c r="D15" s="17"/>
      <c r="E15" s="17"/>
      <c r="F15" s="17"/>
      <c r="G15" s="17"/>
      <c r="H15" s="17"/>
      <c r="I15" s="17" t="s">
        <v>49</v>
      </c>
      <c r="J15" s="17" t="s">
        <v>50</v>
      </c>
      <c r="K15" s="18" t="s">
        <v>51</v>
      </c>
    </row>
    <row r="17" spans="2:10" ht="15" x14ac:dyDescent="0.25">
      <c r="B17" s="20"/>
      <c r="C17" s="16"/>
      <c r="D17" s="16"/>
      <c r="E17" s="16"/>
      <c r="F17" s="16"/>
      <c r="G17" s="16"/>
      <c r="H17" s="16"/>
      <c r="I17" s="16"/>
      <c r="J17" s="16"/>
    </row>
    <row r="18" spans="2:10" ht="15" x14ac:dyDescent="0.25">
      <c r="B18" s="20"/>
      <c r="C18" s="16"/>
      <c r="D18" s="21"/>
      <c r="E18" s="21"/>
      <c r="F18" s="21"/>
      <c r="G18" s="21"/>
      <c r="H18" s="22"/>
      <c r="I18" s="21"/>
      <c r="J18" s="21"/>
    </row>
    <row r="19" spans="2:10" ht="15" x14ac:dyDescent="0.25">
      <c r="B19" s="20"/>
      <c r="C19" s="16"/>
      <c r="D19" s="21"/>
      <c r="E19" s="21"/>
      <c r="F19" s="21"/>
      <c r="G19" s="21"/>
      <c r="H19" s="22"/>
      <c r="I19" s="21"/>
      <c r="J19" s="21"/>
    </row>
    <row r="20" spans="2:10" ht="15" x14ac:dyDescent="0.25">
      <c r="B20" s="16"/>
      <c r="C20" s="16"/>
      <c r="D20" s="21"/>
      <c r="E20" s="21"/>
      <c r="F20" s="21"/>
      <c r="G20" s="21"/>
      <c r="H20" s="22"/>
      <c r="I20" s="21"/>
      <c r="J20" s="21"/>
    </row>
    <row r="21" spans="2:10" ht="15" x14ac:dyDescent="0.25">
      <c r="B21" s="16"/>
      <c r="C21" s="16"/>
      <c r="D21" s="21"/>
      <c r="E21" s="21"/>
      <c r="F21" s="21"/>
      <c r="G21" s="21"/>
      <c r="H21" s="22"/>
      <c r="I21" s="21"/>
      <c r="J21" s="21"/>
    </row>
    <row r="22" spans="2:10" ht="15" x14ac:dyDescent="0.25">
      <c r="B22" s="16"/>
      <c r="C22" s="16"/>
      <c r="D22" s="21"/>
      <c r="E22" s="21"/>
      <c r="F22" s="21"/>
      <c r="G22" s="21"/>
      <c r="H22" s="22"/>
      <c r="I22" s="21"/>
      <c r="J22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4" t="s">
        <v>10</v>
      </c>
      <c r="C2" s="2" t="s">
        <v>2</v>
      </c>
      <c r="D2" s="3"/>
    </row>
    <row r="3" spans="2:4" ht="15" x14ac:dyDescent="0.25">
      <c r="B3" s="5" t="s">
        <v>7</v>
      </c>
      <c r="C3" s="2" t="s">
        <v>1</v>
      </c>
      <c r="D3" s="3"/>
    </row>
    <row r="4" spans="2:4" x14ac:dyDescent="0.2">
      <c r="B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4" t="s">
        <v>8</v>
      </c>
      <c r="B1" s="4" t="s">
        <v>3</v>
      </c>
      <c r="C1" s="9" t="s">
        <v>4</v>
      </c>
      <c r="D1" s="9" t="s">
        <v>9</v>
      </c>
      <c r="E1" s="9" t="s">
        <v>5</v>
      </c>
    </row>
    <row r="2" spans="1:5" x14ac:dyDescent="0.2">
      <c r="A2" s="5" t="s">
        <v>10</v>
      </c>
      <c r="B2" s="7" t="s">
        <v>6</v>
      </c>
      <c r="C2" s="8" t="str">
        <f>[1]!BExGetData("DP_1","00O2TQ2O5Z7FG1LQUKBHFL8QD","00O2TQ2O5Z7FNMWESK6OXPA1A","SUMME")</f>
        <v/>
      </c>
      <c r="D2" s="11">
        <f>[1]!BExGetData("DP_1","00O2TQ2O5Z7DXCI5SS43RL13K","00O2TQ2O5Z7FNMWESK6OXPA1A","SUMME")</f>
        <v>-75574163.200000003</v>
      </c>
      <c r="E2" s="10">
        <f>[1]!BExGetData("DP_1","00O2TQ2O5Z7FG1LQUKBHFLLDH","00O2TQ2O5Z7FNMWESK6OXPA1A","SUMME")</f>
        <v>75574163.200000003</v>
      </c>
    </row>
    <row r="3" spans="1:5" x14ac:dyDescent="0.2">
      <c r="A3" s="5" t="s">
        <v>8</v>
      </c>
      <c r="B3" s="5" t="s">
        <v>54</v>
      </c>
      <c r="C3" s="6" t="str">
        <f>[1]!BExGetData("DP_1","00O2TQ2O5Z7FG1LQUKBHFL8QD","00O2TQ2O5Z7FNMWESK6OXPA1A","RECURSOS BANCA AFIRME, S.A.")</f>
        <v/>
      </c>
      <c r="D3" s="12">
        <f>[1]!BExGetData("DP_1","00O2TQ2O5Z7DXCI5SS43RL13K","00O2TQ2O5Z7FNMWESK6OXPA1A","RECURSOS BANCA AFIRME, S.A.")</f>
        <v>-1086119.1299999999</v>
      </c>
      <c r="E3" s="13">
        <f>[1]!BExGetData("DP_1","00O2TQ2O5Z7FG1LQUKBHFLLDH","00O2TQ2O5Z7FNMWESK6OXPA1A","RECURSOS BANCA AFIRME, S.A.")</f>
        <v>1086119.1299999999</v>
      </c>
    </row>
    <row r="4" spans="1:5" x14ac:dyDescent="0.2">
      <c r="A4" s="5" t="s">
        <v>8</v>
      </c>
      <c r="B4" s="5" t="s">
        <v>55</v>
      </c>
      <c r="C4" s="6" t="str">
        <f>[1]!BExGetData("DP_1","00O2TQ2O5Z7FG1LQUKBHFL8QD","00O2TQ2O5Z7FNMWESK6OXPA1A","RECURSOS BANCO DEL BAJÍO. S.A.")</f>
        <v/>
      </c>
      <c r="D4" s="12">
        <f>[1]!BExGetData("DP_1","00O2TQ2O5Z7DXCI5SS43RL13K","00O2TQ2O5Z7FNMWESK6OXPA1A","RECURSOS BANCO DEL BAJÍO. S.A.")</f>
        <v>-16074999.99</v>
      </c>
      <c r="E4" s="13">
        <f>[1]!BExGetData("DP_1","00O2TQ2O5Z7FG1LQUKBHFLLDH","00O2TQ2O5Z7FNMWESK6OXPA1A","RECURSOS BANCO DEL BAJÍO. S.A.")</f>
        <v>16074999.99</v>
      </c>
    </row>
    <row r="5" spans="1:5" x14ac:dyDescent="0.2">
      <c r="A5" s="5" t="s">
        <v>8</v>
      </c>
      <c r="B5" s="5" t="s">
        <v>56</v>
      </c>
      <c r="C5" s="6" t="str">
        <f>[1]!BExGetData("DP_1","00O2TQ2O5Z7FG1LQUKBHFL8QD","00O2TQ2O5Z7FNMWESK6OXPA1A","RECURSOS BANOBRAS, S.N.C.")</f>
        <v/>
      </c>
      <c r="D5" s="12">
        <f>[1]!BExGetData("DP_1","00O2TQ2O5Z7DXCI5SS43RL13K","00O2TQ2O5Z7FNMWESK6OXPA1A","RECURSOS BANOBRAS, S.N.C.")</f>
        <v>-16809947.460000001</v>
      </c>
      <c r="E5" s="13">
        <f>[1]!BExGetData("DP_1","00O2TQ2O5Z7FG1LQUKBHFLLDH","00O2TQ2O5Z7FNMWESK6OXPA1A","RECURSOS BANOBRAS, S.N.C.")</f>
        <v>16809947.460000001</v>
      </c>
    </row>
    <row r="6" spans="1:5" x14ac:dyDescent="0.2">
      <c r="A6" s="5" t="s">
        <v>8</v>
      </c>
      <c r="B6" s="5" t="s">
        <v>57</v>
      </c>
      <c r="C6" s="6" t="str">
        <f>[1]!BExGetData("DP_1","00O2TQ2O5Z7FG1LQUKBHFL8QD","00O2TQ2O5Z7FNMWESK6OXPA1A","RECURSOS BANORTE, S.A.")</f>
        <v/>
      </c>
      <c r="D6" s="12">
        <f>[1]!BExGetData("DP_1","00O2TQ2O5Z7DXCI5SS43RL13K","00O2TQ2O5Z7FNMWESK6OXPA1A","RECURSOS BANORTE, S.A.")</f>
        <v>-10796741.27</v>
      </c>
      <c r="E6" s="13">
        <f>[1]!BExGetData("DP_1","00O2TQ2O5Z7FG1LQUKBHFLLDH","00O2TQ2O5Z7FNMWESK6OXPA1A","RECURSOS BANORTE, S.A.")</f>
        <v>10796741.27</v>
      </c>
    </row>
    <row r="7" spans="1:5" x14ac:dyDescent="0.2">
      <c r="A7" s="5" t="s">
        <v>8</v>
      </c>
      <c r="B7" s="5" t="s">
        <v>58</v>
      </c>
      <c r="C7" s="6" t="str">
        <f>[1]!BExGetData("DP_1","00O2TQ2O5Z7FG1LQUKBHFL8QD","00O2TQ2O5Z7FNMWESK6OXPA1A","RECURSOS BANORTE, S.A. 2011")</f>
        <v/>
      </c>
      <c r="D7" s="12">
        <f>[1]!BExGetData("DP_1","00O2TQ2O5Z7DXCI5SS43RL13K","00O2TQ2O5Z7FNMWESK6OXPA1A","RECURSOS BANORTE, S.A. 2011")</f>
        <v>-25210083</v>
      </c>
      <c r="E7" s="13">
        <f>[1]!BExGetData("DP_1","00O2TQ2O5Z7FG1LQUKBHFLLDH","00O2TQ2O5Z7FNMWESK6OXPA1A","RECURSOS BANORTE, S.A. 2011")</f>
        <v>25210083</v>
      </c>
    </row>
    <row r="8" spans="1:5" x14ac:dyDescent="0.2">
      <c r="A8" s="5" t="s">
        <v>8</v>
      </c>
      <c r="B8" s="5" t="s">
        <v>59</v>
      </c>
      <c r="C8" s="6" t="str">
        <f>[1]!BExGetData("DP_1","00O2TQ2O5Z7FG1LQUKBHFL8QD","00O2TQ2O5Z7FNMWESK6OXPA1A","RECURSOS DEXIA, S.A.")</f>
        <v/>
      </c>
      <c r="D8" s="12">
        <f>[1]!BExGetData("DP_1","00O2TQ2O5Z7DXCI5SS43RL13K","00O2TQ2O5Z7FNMWESK6OXPA1A","RECURSOS DEXIA, S.A.")</f>
        <v>-5596272.3499999996</v>
      </c>
      <c r="E8" s="13">
        <f>[1]!BExGetData("DP_1","00O2TQ2O5Z7FG1LQUKBHFLLDH","00O2TQ2O5Z7FNMWESK6OXPA1A","RECURSOS DEXIA, S.A.")</f>
        <v>5596272.3499999996</v>
      </c>
    </row>
    <row r="13" spans="1:5" x14ac:dyDescent="0.2">
      <c r="A13" s="5"/>
      <c r="B13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2022-02-09T18:28:58Z</cp:lastPrinted>
  <dcterms:created xsi:type="dcterms:W3CDTF">2016-02-19T00:12:22Z</dcterms:created>
  <dcterms:modified xsi:type="dcterms:W3CDTF">2022-02-09T18:29:32Z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